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st Calculator" sheetId="1" state="visible" r:id="rId3"/>
    <sheet name="2026 Benchmark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<sst xmlns="http://schemas.openxmlformats.org/spreadsheetml/2006/main" count="223" uniqueCount="211">
  <si>
    <t xml:space="preserve">🏍️  The Real Cost of Owning a Motorcycle in 2026</t>
  </si>
  <si>
    <t xml:space="preserve">Enter your numbers in the BLUE cells. All other cells calculate automatically.</t>
  </si>
  <si>
    <t xml:space="preserve">Cost Category</t>
  </si>
  <si>
    <t xml:space="preserve">Your Annual Cost ($)</t>
  </si>
  <si>
    <t xml:space="preserve">% of Total</t>
  </si>
  <si>
    <t xml:space="preserve">Notes / 2026 Benchmarks</t>
  </si>
  <si>
    <t xml:space="preserve">  PURCHASE &amp; DEPRECIATION</t>
  </si>
  <si>
    <t xml:space="preserve">Purchase price (or current market value)</t>
  </si>
  <si>
    <t xml:space="preserve">New: $3,500–$30,000+. Mid-size used: $5,000–$10,000</t>
  </si>
  <si>
    <t xml:space="preserve">Expected years of ownership</t>
  </si>
  <si>
    <t xml:space="preserve">Most riders keep a bike 3–7 years</t>
  </si>
  <si>
    <t xml:space="preserve">Estimated resale value at end of ownership</t>
  </si>
  <si>
    <t xml:space="preserve">Typically 40–60% of purchase price for mainstream bikes</t>
  </si>
  <si>
    <t xml:space="preserve">Annual depreciation cost</t>
  </si>
  <si>
    <t xml:space="preserve">Avg: 15–20% first year, then ~8–10%/yr after</t>
  </si>
  <si>
    <t xml:space="preserve">  FINANCING (skip if paying cash)</t>
  </si>
  <si>
    <t xml:space="preserve">Loan amount</t>
  </si>
  <si>
    <t xml:space="preserve">Enter 0 if buying cash</t>
  </si>
  <si>
    <t xml:space="preserve">Annual interest rate (%)</t>
  </si>
  <si>
    <t xml:space="preserve">Avg motorcycle loan rate 2026: 7–10%</t>
  </si>
  <si>
    <t xml:space="preserve">Loan term (months)</t>
  </si>
  <si>
    <t xml:space="preserve">Common terms: 36, 48, or 60 months</t>
  </si>
  <si>
    <t xml:space="preserve">Annual interest cost (approx.)</t>
  </si>
  <si>
    <t xml:space="preserve">Rough estimate; use lender's amortization for precision</t>
  </si>
  <si>
    <t xml:space="preserve">  INSURANCE</t>
  </si>
  <si>
    <t xml:space="preserve">Annual insurance premium</t>
  </si>
  <si>
    <t xml:space="preserve">Liability only avg: $141–$364/yr. Full coverage avg: $364–$1,500/yr</t>
  </si>
  <si>
    <t xml:space="preserve">  REGISTRATION &amp; LICENSING</t>
  </si>
  <si>
    <t xml:space="preserve">Annual registration / plate renewal</t>
  </si>
  <si>
    <t xml:space="preserve">Varies by state: $20–$200+/yr</t>
  </si>
  <si>
    <t xml:space="preserve">MSF course / license fees (amortized)</t>
  </si>
  <si>
    <t xml:space="preserve">MSF RiderCourse: ~$150–$350 once. Amortize over years owned</t>
  </si>
  <si>
    <t xml:space="preserve">Total registration &amp; licensing</t>
  </si>
  <si>
    <t xml:space="preserve">  MAINTENANCE &amp; SERVICING</t>
  </si>
  <si>
    <t xml:space="preserve">Oil changes (annual)</t>
  </si>
  <si>
    <t xml:space="preserve">1–2 changes/yr: $75–$100 ea at shop; $25–$40 DIY</t>
  </si>
  <si>
    <t xml:space="preserve">Tires (amortized annually)</t>
  </si>
  <si>
    <t xml:space="preserve">Set: $200–$500. Rear every 5–10k mi, front 10–15k mi</t>
  </si>
  <si>
    <t xml:space="preserve">Chain / belt service (amortized)</t>
  </si>
  <si>
    <t xml:space="preserve">Chain replace: $100–$250 every 15–30k mi</t>
  </si>
  <si>
    <t xml:space="preserve">Brake pads &amp; fluid</t>
  </si>
  <si>
    <t xml:space="preserve">Pads: $30–$100/set. Every 10–20k mi</t>
  </si>
  <si>
    <t xml:space="preserve">Annual / dealer service</t>
  </si>
  <si>
    <t xml:space="preserve">Basic: $75–$200. Full service: $400–$800+</t>
  </si>
  <si>
    <t xml:space="preserve">Battery (amortized)</t>
  </si>
  <si>
    <t xml:space="preserve">$50–$200 replacement every 2–5 years</t>
  </si>
  <si>
    <t xml:space="preserve">Emergency repair fund</t>
  </si>
  <si>
    <t xml:space="preserve">Rule of thumb: $300–$500/yr buffer for surprises</t>
  </si>
  <si>
    <t xml:space="preserve">Total maintenance</t>
  </si>
  <si>
    <t xml:space="preserve">Avg for 5,000–10,000 mi/yr: $500–$2,500/yr</t>
  </si>
  <si>
    <t xml:space="preserve">  FUEL</t>
  </si>
  <si>
    <t xml:space="preserve">Annual miles ridden</t>
  </si>
  <si>
    <t xml:space="preserve">Average US rider: 3,000–6,000 mi/yr</t>
  </si>
  <si>
    <t xml:space="preserve">Average MPG</t>
  </si>
  <si>
    <t xml:space="preserve">Cruiser/standard: 40–55 MPG. Sport: 35–50. Touring: 35–45</t>
  </si>
  <si>
    <t xml:space="preserve">Gas price per gallon ($)</t>
  </si>
  <si>
    <t xml:space="preserve">US avg April 2026: ~$3.10–$3.50/gal</t>
  </si>
  <si>
    <t xml:space="preserve">Annual fuel cost</t>
  </si>
  <si>
    <t xml:space="preserve">Cost per mile = gas price ÷ MPG</t>
  </si>
  <si>
    <t xml:space="preserve">  SAFETY GEAR (amortized annually)</t>
  </si>
  <si>
    <t xml:space="preserve">Helmet (amortized)</t>
  </si>
  <si>
    <t xml:space="preserve">Replace every 5 yrs. Budget: $150–$300. Premium: $500–$1,000+</t>
  </si>
  <si>
    <t xml:space="preserve">Jacket (amortized)</t>
  </si>
  <si>
    <t xml:space="preserve">Budget: $150–$250. Mid: $300–$450. Premium: $500+</t>
  </si>
  <si>
    <t xml:space="preserve">Boots (amortized)</t>
  </si>
  <si>
    <t xml:space="preserve">$150–$400 pair, replace every 3–5 years</t>
  </si>
  <si>
    <t xml:space="preserve">Gloves (amortized)</t>
  </si>
  <si>
    <t xml:space="preserve">$40–$150/pair, replace every 1–3 years</t>
  </si>
  <si>
    <t xml:space="preserve">Pants &amp; other gear (amortized)</t>
  </si>
  <si>
    <t xml:space="preserve">Riding pants, rain gear, base layers</t>
  </si>
  <si>
    <t xml:space="preserve">Total gear cost (annual)</t>
  </si>
  <si>
    <t xml:space="preserve">Full kit: $800–$2,000+ upfront; amortized ~$150–$400/yr</t>
  </si>
  <si>
    <t xml:space="preserve">  STORAGE &amp; MISCELLANEOUS</t>
  </si>
  <si>
    <t xml:space="preserve">Garage / storage (annual)</t>
  </si>
  <si>
    <t xml:space="preserve">Dedicated storage unit: $50–$200/mo in many markets</t>
  </si>
  <si>
    <t xml:space="preserve">Motorcycle cover / accessories</t>
  </si>
  <si>
    <t xml:space="preserve">Cover, lock, battery tender, etc.</t>
  </si>
  <si>
    <t xml:space="preserve">Roadside assistance (annual)</t>
  </si>
  <si>
    <t xml:space="preserve">AAA Motorcycle: ~$70–$120/yr. Progressive: ~$24/yr</t>
  </si>
  <si>
    <t xml:space="preserve">Detailing / cleaning supplies</t>
  </si>
  <si>
    <t xml:space="preserve">Total storage &amp; misc</t>
  </si>
  <si>
    <t xml:space="preserve">  ANNUAL TOTALS</t>
  </si>
  <si>
    <t xml:space="preserve">Depreciation</t>
  </si>
  <si>
    <t xml:space="preserve">Financing interest</t>
  </si>
  <si>
    <t xml:space="preserve">Insurance</t>
  </si>
  <si>
    <t xml:space="preserve">Registration &amp; licensing</t>
  </si>
  <si>
    <t xml:space="preserve">Maintenance</t>
  </si>
  <si>
    <t xml:space="preserve">Fuel</t>
  </si>
  <si>
    <t xml:space="preserve">Safety gear</t>
  </si>
  <si>
    <t xml:space="preserve">Storage &amp; misc</t>
  </si>
  <si>
    <t xml:space="preserve">TOTAL ANNUAL COST OF OWNERSHIP</t>
  </si>
  <si>
    <t xml:space="preserve">Monthly equivalent</t>
  </si>
  <si>
    <t xml:space="preserve">Divide by 12 for monthly budgeting</t>
  </si>
  <si>
    <t xml:space="preserve">Cost per mile (all-in)</t>
  </si>
  <si>
    <t xml:space="preserve">Total annual cost ÷ annual miles</t>
  </si>
  <si>
    <t xml:space="preserve">2026 Motorcycle Cost Benchmarks — Reference Sheet</t>
  </si>
  <si>
    <t xml:space="preserve">INSURANCE</t>
  </si>
  <si>
    <t xml:space="preserve">Coverage type</t>
  </si>
  <si>
    <t xml:space="preserve">Low</t>
  </si>
  <si>
    <t xml:space="preserve">Average</t>
  </si>
  <si>
    <t xml:space="preserve">High</t>
  </si>
  <si>
    <t xml:space="preserve">Liability only (min coverage)</t>
  </si>
  <si>
    <t xml:space="preserve">$141/yr</t>
  </si>
  <si>
    <t xml:space="preserve">$364/yr</t>
  </si>
  <si>
    <t xml:space="preserve">$600/yr</t>
  </si>
  <si>
    <t xml:space="preserve">Full coverage — cruiser/standard</t>
  </si>
  <si>
    <t xml:space="preserve">$540/yr</t>
  </si>
  <si>
    <t xml:space="preserve">$900/yr</t>
  </si>
  <si>
    <t xml:space="preserve">Full coverage — sport bike</t>
  </si>
  <si>
    <t xml:space="preserve">$1,200/yr</t>
  </si>
  <si>
    <t xml:space="preserve">$2,500+/yr</t>
  </si>
  <si>
    <t xml:space="preserve">Full coverage — young rider (&lt;25)</t>
  </si>
  <si>
    <t xml:space="preserve">$800/yr</t>
  </si>
  <si>
    <t xml:space="preserve">$1,800/yr</t>
  </si>
  <si>
    <t xml:space="preserve">$3,000+/yr</t>
  </si>
  <si>
    <t xml:space="preserve">MAINTENANCE</t>
  </si>
  <si>
    <t xml:space="preserve">Service item</t>
  </si>
  <si>
    <t xml:space="preserve">DIY cost</t>
  </si>
  <si>
    <t xml:space="preserve">Shop cost</t>
  </si>
  <si>
    <t xml:space="preserve">Frequency</t>
  </si>
  <si>
    <t xml:space="preserve">Oil change</t>
  </si>
  <si>
    <t xml:space="preserve">$25–$40</t>
  </si>
  <si>
    <t xml:space="preserve">$75–$100</t>
  </si>
  <si>
    <t xml:space="preserve">Every 3–5k miles</t>
  </si>
  <si>
    <t xml:space="preserve">Tires (full set)</t>
  </si>
  <si>
    <t xml:space="preserve">$200–$350</t>
  </si>
  <si>
    <t xml:space="preserve">$350–$600 installed</t>
  </si>
  <si>
    <t xml:space="preserve">Rear: 5–10k mi</t>
  </si>
  <si>
    <t xml:space="preserve">Chain replacement</t>
  </si>
  <si>
    <t xml:space="preserve">$80–$150</t>
  </si>
  <si>
    <t xml:space="preserve">$150–$250</t>
  </si>
  <si>
    <t xml:space="preserve">15–30k miles</t>
  </si>
  <si>
    <t xml:space="preserve">Brake pads</t>
  </si>
  <si>
    <t xml:space="preserve">$30–$60</t>
  </si>
  <si>
    <t xml:space="preserve">10–20k miles</t>
  </si>
  <si>
    <t xml:space="preserve">Annual/dealer service</t>
  </si>
  <si>
    <t xml:space="preserve">$50–$100</t>
  </si>
  <si>
    <t xml:space="preserve">$200–$800+</t>
  </si>
  <si>
    <t xml:space="preserve">Once yearly</t>
  </si>
  <si>
    <t xml:space="preserve">Battery replacement</t>
  </si>
  <si>
    <t xml:space="preserve">$80–$200 installed</t>
  </si>
  <si>
    <t xml:space="preserve">Every 2–5 years</t>
  </si>
  <si>
    <t xml:space="preserve">Valve adjustment</t>
  </si>
  <si>
    <t xml:space="preserve">$50–$150</t>
  </si>
  <si>
    <t xml:space="preserve">$300–$800</t>
  </si>
  <si>
    <t xml:space="preserve">Per mfr schedule</t>
  </si>
  <si>
    <t xml:space="preserve">FUEL ECONOMY BY TYPE</t>
  </si>
  <si>
    <t xml:space="preserve">Bike type</t>
  </si>
  <si>
    <t xml:space="preserve">Typical MPG</t>
  </si>
  <si>
    <t xml:space="preserve">Annual fuel @ 5k mi</t>
  </si>
  <si>
    <t xml:space="preserve">Annual fuel @ 10k mi</t>
  </si>
  <si>
    <t xml:space="preserve">250–400cc commuter</t>
  </si>
  <si>
    <t xml:space="preserve">65–80 MPG</t>
  </si>
  <si>
    <t xml:space="preserve">$210–$250</t>
  </si>
  <si>
    <t xml:space="preserve">$420–$500</t>
  </si>
  <si>
    <t xml:space="preserve">Standard / naked (500–800cc)</t>
  </si>
  <si>
    <t xml:space="preserve">45–60 MPG</t>
  </si>
  <si>
    <t xml:space="preserve">$270–$360</t>
  </si>
  <si>
    <t xml:space="preserve">$540–$720</t>
  </si>
  <si>
    <t xml:space="preserve">Cruiser (750–1200cc)</t>
  </si>
  <si>
    <t xml:space="preserve">40–55 MPG</t>
  </si>
  <si>
    <t xml:space="preserve">$295–$405</t>
  </si>
  <si>
    <t xml:space="preserve">$590–$810</t>
  </si>
  <si>
    <t xml:space="preserve">Sport bike (600–1000cc)</t>
  </si>
  <si>
    <t xml:space="preserve">35–50 MPG</t>
  </si>
  <si>
    <t xml:space="preserve">$325–$465</t>
  </si>
  <si>
    <t xml:space="preserve">$650–$930</t>
  </si>
  <si>
    <t xml:space="preserve">Touring (1200cc+)</t>
  </si>
  <si>
    <t xml:space="preserve">35–45 MPG</t>
  </si>
  <si>
    <t xml:space="preserve">$360–$465</t>
  </si>
  <si>
    <t xml:space="preserve">$720–$930</t>
  </si>
  <si>
    <t xml:space="preserve">Adventure / ADV</t>
  </si>
  <si>
    <t xml:space="preserve">DEPRECIATION BY BIKE TYPE</t>
  </si>
  <si>
    <t xml:space="preserve">Year 1 loss</t>
  </si>
  <si>
    <t xml:space="preserve">Years 2–5 avg</t>
  </si>
  <si>
    <t xml:space="preserve">Notes</t>
  </si>
  <si>
    <t xml:space="preserve">Japanese standard / cruiser</t>
  </si>
  <si>
    <t xml:space="preserve">15–20%</t>
  </si>
  <si>
    <t xml:space="preserve">8–10%/yr</t>
  </si>
  <si>
    <t xml:space="preserve">Slow, predictable depreciation</t>
  </si>
  <si>
    <t xml:space="preserve">Sport bike</t>
  </si>
  <si>
    <t xml:space="preserve">20–25%</t>
  </si>
  <si>
    <t xml:space="preserve">10–15%/yr</t>
  </si>
  <si>
    <t xml:space="preserve">High mileage hurts value more</t>
  </si>
  <si>
    <t xml:space="preserve">Harley-Davidson</t>
  </si>
  <si>
    <t xml:space="preserve">10–15%</t>
  </si>
  <si>
    <t xml:space="preserve">5–8%/yr</t>
  </si>
  <si>
    <t xml:space="preserve">Strong used market</t>
  </si>
  <si>
    <t xml:space="preserve">European / premium brand</t>
  </si>
  <si>
    <t xml:space="preserve">20–30%</t>
  </si>
  <si>
    <t xml:space="preserve">Wider variation by model</t>
  </si>
  <si>
    <t xml:space="preserve">Dirt / dual sport</t>
  </si>
  <si>
    <t xml:space="preserve">8–12%/yr</t>
  </si>
  <si>
    <t xml:space="preserve">Condition matters most</t>
  </si>
  <si>
    <t xml:space="preserve">REGISTRATION (select states)</t>
  </si>
  <si>
    <t xml:space="preserve">State</t>
  </si>
  <si>
    <t xml:space="preserve">Approx. annual fee</t>
  </si>
  <si>
    <t xml:space="preserve">California</t>
  </si>
  <si>
    <t xml:space="preserve">$60–$120+</t>
  </si>
  <si>
    <t xml:space="preserve">Based on value/age</t>
  </si>
  <si>
    <t xml:space="preserve">Texas</t>
  </si>
  <si>
    <t xml:space="preserve">Florida</t>
  </si>
  <si>
    <t xml:space="preserve">$25–$75</t>
  </si>
  <si>
    <t xml:space="preserve">New York</t>
  </si>
  <si>
    <t xml:space="preserve">$17–$62</t>
  </si>
  <si>
    <t xml:space="preserve">Michigan</t>
  </si>
  <si>
    <t xml:space="preserve">$75–$150</t>
  </si>
  <si>
    <t xml:space="preserve">Higher due to insurance system</t>
  </si>
  <si>
    <t xml:space="preserve">Iowa</t>
  </si>
  <si>
    <t xml:space="preserve">$15–$30</t>
  </si>
  <si>
    <t xml:space="preserve">Among lowest in US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</si>
</sst>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%"/>
    <numFmt numFmtId="167" formatCode="\$#,##0.0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3"/>
      <color rgb="FFE07B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3300"/>
      </patternFill>
    </fill>
    <fill>
      <patternFill patternType="solid">
        <fgColor rgb="FFE07B00"/>
        <bgColor rgb="FFFF9900"/>
      </patternFill>
    </fill>
    <fill>
      <patternFill patternType="solid">
        <fgColor rgb="FFFFFFFF"/>
        <bgColor rgb="FFF5F5F5"/>
      </patternFill>
    </fill>
    <fill>
      <patternFill patternType="solid">
        <fgColor rgb="FFFFFF00"/>
        <bgColor rgb="FFFFFF00"/>
      </patternFill>
    </fill>
    <fill>
      <patternFill patternType="solid">
        <fgColor rgb="FFF5F5F5"/>
        <bgColor rgb="FFFFFFFF"/>
      </patternFill>
    </fill>
    <fill>
      <patternFill patternType="solid">
        <fgColor rgb="FF444444"/>
        <bgColor rgb="FF55555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07B00"/>
      <rgbColor rgb="FF555555"/>
      <rgbColor rgb="FF969696"/>
      <rgbColor rgb="FF003366"/>
      <rgbColor rgb="FF339966"/>
      <rgbColor rgb="FF003300"/>
      <rgbColor rgb="FF1A1A1A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8"/>
    <col collapsed="false" customWidth="true" hidden="false" outlineLevel="0" max="3" min="3" style="0" width="22"/>
    <col collapsed="false" customWidth="true" hidden="false" outlineLevel="0" max="4" min="4" style="0" width="28"/>
  </cols>
  <sheetData>
    <row r="1" customFormat="false" ht="31.5" hidden="false" customHeight="true" outlineLevel="0" collapsed="false">
      <c r="A1" s="1" t="s">
        <v>0</v>
      </c>
      <c r="B1" s="1"/>
      <c r="C1" s="1"/>
      <c r="D1" s="1"/>
    </row>
    <row r="2" customFormat="false" ht="18" hidden="false" customHeight="true" outlineLevel="0" collapsed="false">
      <c r="A2" s="2" t="s">
        <v>1</v>
      </c>
      <c r="B2" s="2"/>
      <c r="C2" s="2"/>
      <c r="D2" s="2"/>
    </row>
    <row r="3" customFormat="false" ht="19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</row>
    <row r="4" customFormat="false" ht="21.75" hidden="false" customHeight="true" outlineLevel="0" collapsed="false">
      <c r="A4" s="4" t="s">
        <v>6</v>
      </c>
      <c r="B4" s="4"/>
      <c r="C4" s="4"/>
      <c r="D4" s="4"/>
    </row>
    <row r="5" customFormat="false" ht="18" hidden="false" customHeight="true" outlineLevel="0" collapsed="false">
      <c r="A5" s="5" t="s">
        <v>7</v>
      </c>
      <c r="B5" s="6" t="n">
        <v>8500</v>
      </c>
      <c r="C5" s="7"/>
      <c r="D5" s="8" t="s">
        <v>8</v>
      </c>
    </row>
    <row r="6" customFormat="false" ht="18" hidden="false" customHeight="true" outlineLevel="0" collapsed="false">
      <c r="A6" s="9" t="s">
        <v>9</v>
      </c>
      <c r="B6" s="10" t="n">
        <v>5</v>
      </c>
      <c r="C6" s="7"/>
      <c r="D6" s="11" t="s">
        <v>10</v>
      </c>
    </row>
    <row r="7" customFormat="false" ht="18" hidden="false" customHeight="true" outlineLevel="0" collapsed="false">
      <c r="A7" s="5" t="s">
        <v>11</v>
      </c>
      <c r="B7" s="12" t="n">
        <v>4500</v>
      </c>
      <c r="C7" s="7"/>
      <c r="D7" s="8" t="s">
        <v>12</v>
      </c>
    </row>
    <row r="8" customFormat="false" ht="18" hidden="false" customHeight="true" outlineLevel="0" collapsed="false">
      <c r="A8" s="9" t="s">
        <v>13</v>
      </c>
      <c r="B8" s="13" t="n">
        <f aca="false">(B5-B7)/B6</f>
        <v>800</v>
      </c>
      <c r="C8" s="14"/>
      <c r="D8" s="11" t="s">
        <v>14</v>
      </c>
    </row>
    <row r="9" customFormat="false" ht="21.75" hidden="false" customHeight="true" outlineLevel="0" collapsed="false">
      <c r="A9" s="4" t="s">
        <v>15</v>
      </c>
      <c r="B9" s="4"/>
      <c r="C9" s="4"/>
      <c r="D9" s="4"/>
    </row>
    <row r="10" customFormat="false" ht="18" hidden="false" customHeight="true" outlineLevel="0" collapsed="false">
      <c r="A10" s="9" t="s">
        <v>16</v>
      </c>
      <c r="B10" s="10" t="n">
        <v>6000</v>
      </c>
      <c r="C10" s="14"/>
      <c r="D10" s="11" t="s">
        <v>17</v>
      </c>
    </row>
    <row r="11" customFormat="false" ht="18" hidden="false" customHeight="true" outlineLevel="0" collapsed="false">
      <c r="A11" s="5" t="s">
        <v>18</v>
      </c>
      <c r="B11" s="15" t="n">
        <v>0.079</v>
      </c>
      <c r="C11" s="7"/>
      <c r="D11" s="8" t="s">
        <v>19</v>
      </c>
    </row>
    <row r="12" customFormat="false" ht="18" hidden="false" customHeight="true" outlineLevel="0" collapsed="false">
      <c r="A12" s="9" t="s">
        <v>20</v>
      </c>
      <c r="B12" s="10" t="n">
        <v>48</v>
      </c>
      <c r="C12" s="14"/>
      <c r="D12" s="11" t="s">
        <v>21</v>
      </c>
    </row>
    <row r="13" customFormat="false" ht="18" hidden="false" customHeight="true" outlineLevel="0" collapsed="false">
      <c r="A13" s="5" t="s">
        <v>22</v>
      </c>
      <c r="B13" s="16" t="n">
        <f aca="false">IF(B10=0,0,B10*B11)</f>
        <v>474</v>
      </c>
      <c r="C13" s="7"/>
      <c r="D13" s="8" t="s">
        <v>23</v>
      </c>
    </row>
    <row r="14" customFormat="false" ht="21.75" hidden="false" customHeight="true" outlineLevel="0" collapsed="false">
      <c r="A14" s="4" t="s">
        <v>24</v>
      </c>
      <c r="B14" s="4"/>
      <c r="C14" s="4"/>
      <c r="D14" s="4"/>
    </row>
    <row r="15" customFormat="false" ht="18" hidden="false" customHeight="true" outlineLevel="0" collapsed="false">
      <c r="A15" s="5" t="s">
        <v>25</v>
      </c>
      <c r="B15" s="6" t="n">
        <v>600</v>
      </c>
      <c r="C15" s="7"/>
      <c r="D15" s="8" t="s">
        <v>26</v>
      </c>
    </row>
    <row r="16" customFormat="false" ht="21.75" hidden="false" customHeight="true" outlineLevel="0" collapsed="false">
      <c r="A16" s="4" t="s">
        <v>27</v>
      </c>
      <c r="B16" s="4"/>
      <c r="C16" s="4"/>
      <c r="D16" s="4"/>
    </row>
    <row r="17" customFormat="false" ht="18" hidden="false" customHeight="true" outlineLevel="0" collapsed="false">
      <c r="A17" s="5" t="s">
        <v>28</v>
      </c>
      <c r="B17" s="12" t="n">
        <v>75</v>
      </c>
      <c r="C17" s="7"/>
      <c r="D17" s="8" t="s">
        <v>29</v>
      </c>
    </row>
    <row r="18" customFormat="false" ht="18" hidden="false" customHeight="true" outlineLevel="0" collapsed="false">
      <c r="A18" s="9" t="s">
        <v>30</v>
      </c>
      <c r="B18" s="10" t="n">
        <v>30</v>
      </c>
      <c r="C18" s="14"/>
      <c r="D18" s="11" t="s">
        <v>31</v>
      </c>
    </row>
    <row r="19" customFormat="false" ht="18" hidden="false" customHeight="true" outlineLevel="0" collapsed="false">
      <c r="A19" s="5" t="s">
        <v>32</v>
      </c>
      <c r="B19" s="16" t="n">
        <f aca="false">B17+B18</f>
        <v>105</v>
      </c>
      <c r="C19" s="7"/>
      <c r="D19" s="8"/>
    </row>
    <row r="20" customFormat="false" ht="21.75" hidden="false" customHeight="true" outlineLevel="0" collapsed="false">
      <c r="A20" s="4" t="s">
        <v>33</v>
      </c>
      <c r="B20" s="4"/>
      <c r="C20" s="4"/>
      <c r="D20" s="4"/>
    </row>
    <row r="21" customFormat="false" ht="18" hidden="false" customHeight="true" outlineLevel="0" collapsed="false">
      <c r="A21" s="5" t="s">
        <v>34</v>
      </c>
      <c r="B21" s="12" t="n">
        <v>150</v>
      </c>
      <c r="C21" s="7"/>
      <c r="D21" s="8" t="s">
        <v>35</v>
      </c>
    </row>
    <row r="22" customFormat="false" ht="18" hidden="false" customHeight="true" outlineLevel="0" collapsed="false">
      <c r="A22" s="9" t="s">
        <v>36</v>
      </c>
      <c r="B22" s="10" t="n">
        <v>200</v>
      </c>
      <c r="C22" s="14"/>
      <c r="D22" s="11" t="s">
        <v>37</v>
      </c>
    </row>
    <row r="23" customFormat="false" ht="18" hidden="false" customHeight="true" outlineLevel="0" collapsed="false">
      <c r="A23" s="5" t="s">
        <v>38</v>
      </c>
      <c r="B23" s="12" t="n">
        <v>60</v>
      </c>
      <c r="C23" s="7"/>
      <c r="D23" s="8" t="s">
        <v>39</v>
      </c>
    </row>
    <row r="24" customFormat="false" ht="18" hidden="false" customHeight="true" outlineLevel="0" collapsed="false">
      <c r="A24" s="9" t="s">
        <v>40</v>
      </c>
      <c r="B24" s="10" t="n">
        <v>75</v>
      </c>
      <c r="C24" s="14"/>
      <c r="D24" s="11" t="s">
        <v>41</v>
      </c>
    </row>
    <row r="25" customFormat="false" ht="18" hidden="false" customHeight="true" outlineLevel="0" collapsed="false">
      <c r="A25" s="5" t="s">
        <v>42</v>
      </c>
      <c r="B25" s="12" t="n">
        <v>200</v>
      </c>
      <c r="C25" s="7"/>
      <c r="D25" s="8" t="s">
        <v>43</v>
      </c>
    </row>
    <row r="26" customFormat="false" ht="18" hidden="false" customHeight="true" outlineLevel="0" collapsed="false">
      <c r="A26" s="9" t="s">
        <v>44</v>
      </c>
      <c r="B26" s="10" t="n">
        <v>30</v>
      </c>
      <c r="C26" s="14"/>
      <c r="D26" s="11" t="s">
        <v>45</v>
      </c>
    </row>
    <row r="27" customFormat="false" ht="18" hidden="false" customHeight="true" outlineLevel="0" collapsed="false">
      <c r="A27" s="5" t="s">
        <v>46</v>
      </c>
      <c r="B27" s="12" t="n">
        <v>300</v>
      </c>
      <c r="C27" s="7"/>
      <c r="D27" s="8" t="s">
        <v>47</v>
      </c>
    </row>
    <row r="28" customFormat="false" ht="18" hidden="false" customHeight="true" outlineLevel="0" collapsed="false">
      <c r="A28" s="9" t="s">
        <v>48</v>
      </c>
      <c r="B28" s="13" t="n">
        <f aca="false">SUM(B21:B27)</f>
        <v>1015</v>
      </c>
      <c r="C28" s="14"/>
      <c r="D28" s="11" t="s">
        <v>49</v>
      </c>
    </row>
    <row r="29" customFormat="false" ht="21.75" hidden="false" customHeight="true" outlineLevel="0" collapsed="false">
      <c r="A29" s="4" t="s">
        <v>50</v>
      </c>
      <c r="B29" s="4"/>
      <c r="C29" s="4"/>
      <c r="D29" s="4"/>
    </row>
    <row r="30" customFormat="false" ht="18" hidden="false" customHeight="true" outlineLevel="0" collapsed="false">
      <c r="A30" s="9" t="s">
        <v>51</v>
      </c>
      <c r="B30" s="6" t="n">
        <v>5000</v>
      </c>
      <c r="C30" s="14"/>
      <c r="D30" s="11" t="s">
        <v>52</v>
      </c>
    </row>
    <row r="31" customFormat="false" ht="18" hidden="false" customHeight="true" outlineLevel="0" collapsed="false">
      <c r="A31" s="5" t="s">
        <v>53</v>
      </c>
      <c r="B31" s="12" t="n">
        <v>45</v>
      </c>
      <c r="C31" s="7"/>
      <c r="D31" s="8" t="s">
        <v>54</v>
      </c>
    </row>
    <row r="32" customFormat="false" ht="18" hidden="false" customHeight="true" outlineLevel="0" collapsed="false">
      <c r="A32" s="9" t="s">
        <v>55</v>
      </c>
      <c r="B32" s="17" t="n">
        <v>3.25</v>
      </c>
      <c r="C32" s="14"/>
      <c r="D32" s="11" t="s">
        <v>56</v>
      </c>
    </row>
    <row r="33" customFormat="false" ht="18" hidden="false" customHeight="true" outlineLevel="0" collapsed="false">
      <c r="A33" s="5" t="s">
        <v>57</v>
      </c>
      <c r="B33" s="16" t="n">
        <f aca="false">(B30/B31)*B32</f>
        <v>361.111111111111</v>
      </c>
      <c r="C33" s="7"/>
      <c r="D33" s="8" t="s">
        <v>58</v>
      </c>
    </row>
    <row r="34" customFormat="false" ht="21.75" hidden="false" customHeight="true" outlineLevel="0" collapsed="false">
      <c r="A34" s="4" t="s">
        <v>59</v>
      </c>
      <c r="B34" s="4"/>
      <c r="C34" s="4"/>
      <c r="D34" s="4"/>
    </row>
    <row r="35" customFormat="false" ht="18" hidden="false" customHeight="true" outlineLevel="0" collapsed="false">
      <c r="A35" s="5" t="s">
        <v>60</v>
      </c>
      <c r="B35" s="12" t="n">
        <v>80</v>
      </c>
      <c r="C35" s="7"/>
      <c r="D35" s="8" t="s">
        <v>61</v>
      </c>
    </row>
    <row r="36" customFormat="false" ht="18" hidden="false" customHeight="true" outlineLevel="0" collapsed="false">
      <c r="A36" s="9" t="s">
        <v>62</v>
      </c>
      <c r="B36" s="10" t="n">
        <v>50</v>
      </c>
      <c r="C36" s="14"/>
      <c r="D36" s="11" t="s">
        <v>63</v>
      </c>
    </row>
    <row r="37" customFormat="false" ht="18" hidden="false" customHeight="true" outlineLevel="0" collapsed="false">
      <c r="A37" s="5" t="s">
        <v>64</v>
      </c>
      <c r="B37" s="12" t="n">
        <v>35</v>
      </c>
      <c r="C37" s="7"/>
      <c r="D37" s="8" t="s">
        <v>65</v>
      </c>
    </row>
    <row r="38" customFormat="false" ht="18" hidden="false" customHeight="true" outlineLevel="0" collapsed="false">
      <c r="A38" s="9" t="s">
        <v>66</v>
      </c>
      <c r="B38" s="10" t="n">
        <v>20</v>
      </c>
      <c r="C38" s="14"/>
      <c r="D38" s="11" t="s">
        <v>67</v>
      </c>
    </row>
    <row r="39" customFormat="false" ht="18" hidden="false" customHeight="true" outlineLevel="0" collapsed="false">
      <c r="A39" s="5" t="s">
        <v>68</v>
      </c>
      <c r="B39" s="12" t="n">
        <v>30</v>
      </c>
      <c r="C39" s="7"/>
      <c r="D39" s="8" t="s">
        <v>69</v>
      </c>
    </row>
    <row r="40" customFormat="false" ht="18" hidden="false" customHeight="true" outlineLevel="0" collapsed="false">
      <c r="A40" s="9" t="s">
        <v>70</v>
      </c>
      <c r="B40" s="13" t="n">
        <f aca="false">SUM(B35:B39)</f>
        <v>215</v>
      </c>
      <c r="C40" s="14"/>
      <c r="D40" s="11" t="s">
        <v>71</v>
      </c>
    </row>
    <row r="41" customFormat="false" ht="21.75" hidden="false" customHeight="true" outlineLevel="0" collapsed="false">
      <c r="A41" s="4" t="s">
        <v>72</v>
      </c>
      <c r="B41" s="4"/>
      <c r="C41" s="4"/>
      <c r="D41" s="4"/>
    </row>
    <row r="42" customFormat="false" ht="18" hidden="false" customHeight="true" outlineLevel="0" collapsed="false">
      <c r="A42" s="9" t="s">
        <v>73</v>
      </c>
      <c r="B42" s="10" t="n">
        <v>0</v>
      </c>
      <c r="C42" s="14"/>
      <c r="D42" s="11" t="s">
        <v>74</v>
      </c>
    </row>
    <row r="43" customFormat="false" ht="18" hidden="false" customHeight="true" outlineLevel="0" collapsed="false">
      <c r="A43" s="5" t="s">
        <v>75</v>
      </c>
      <c r="B43" s="12" t="n">
        <v>25</v>
      </c>
      <c r="C43" s="7"/>
      <c r="D43" s="8" t="s">
        <v>76</v>
      </c>
    </row>
    <row r="44" customFormat="false" ht="18" hidden="false" customHeight="true" outlineLevel="0" collapsed="false">
      <c r="A44" s="9" t="s">
        <v>77</v>
      </c>
      <c r="B44" s="10" t="n">
        <v>50</v>
      </c>
      <c r="C44" s="14"/>
      <c r="D44" s="11" t="s">
        <v>78</v>
      </c>
    </row>
    <row r="45" customFormat="false" ht="18" hidden="false" customHeight="true" outlineLevel="0" collapsed="false">
      <c r="A45" s="5" t="s">
        <v>79</v>
      </c>
      <c r="B45" s="12" t="n">
        <v>30</v>
      </c>
      <c r="C45" s="7"/>
      <c r="D45" s="8"/>
    </row>
    <row r="46" customFormat="false" ht="18" hidden="false" customHeight="true" outlineLevel="0" collapsed="false">
      <c r="A46" s="9" t="s">
        <v>80</v>
      </c>
      <c r="B46" s="13" t="n">
        <f aca="false">SUM(B42:B45)</f>
        <v>105</v>
      </c>
      <c r="C46" s="14"/>
      <c r="D46" s="11"/>
    </row>
    <row r="47" customFormat="false" ht="21.75" hidden="false" customHeight="true" outlineLevel="0" collapsed="false">
      <c r="A47" s="4" t="s">
        <v>81</v>
      </c>
      <c r="B47" s="4"/>
      <c r="C47" s="4"/>
      <c r="D47" s="4"/>
    </row>
    <row r="48" customFormat="false" ht="18" hidden="false" customHeight="true" outlineLevel="0" collapsed="false">
      <c r="A48" s="9" t="s">
        <v>82</v>
      </c>
      <c r="B48" s="13" t="n">
        <f aca="false">B8</f>
        <v>800</v>
      </c>
      <c r="C48" s="18" t="n">
        <f aca="false">IFERROR(B48/B57,0)</f>
        <v>0.217680493409118</v>
      </c>
      <c r="D48" s="19"/>
    </row>
    <row r="49" customFormat="false" ht="18" hidden="false" customHeight="true" outlineLevel="0" collapsed="false">
      <c r="A49" s="5" t="s">
        <v>83</v>
      </c>
      <c r="B49" s="16" t="n">
        <f aca="false">B13</f>
        <v>474</v>
      </c>
      <c r="C49" s="20" t="n">
        <f aca="false">IFERROR(B49/B57,0)</f>
        <v>0.128975692344903</v>
      </c>
      <c r="D49" s="21"/>
    </row>
    <row r="50" customFormat="false" ht="18" hidden="false" customHeight="true" outlineLevel="0" collapsed="false">
      <c r="A50" s="9" t="s">
        <v>84</v>
      </c>
      <c r="B50" s="13" t="n">
        <f aca="false">B15</f>
        <v>600</v>
      </c>
      <c r="C50" s="18" t="n">
        <f aca="false">IFERROR(B50/B57,0)</f>
        <v>0.163260370056839</v>
      </c>
      <c r="D50" s="19"/>
    </row>
    <row r="51" customFormat="false" ht="18" hidden="false" customHeight="true" outlineLevel="0" collapsed="false">
      <c r="A51" s="5" t="s">
        <v>85</v>
      </c>
      <c r="B51" s="16" t="n">
        <f aca="false">B19</f>
        <v>105</v>
      </c>
      <c r="C51" s="20" t="n">
        <f aca="false">IFERROR(B51/B57,0)</f>
        <v>0.0285705647599468</v>
      </c>
      <c r="D51" s="21"/>
    </row>
    <row r="52" customFormat="false" ht="18" hidden="false" customHeight="true" outlineLevel="0" collapsed="false">
      <c r="A52" s="9" t="s">
        <v>86</v>
      </c>
      <c r="B52" s="13" t="n">
        <f aca="false">B28</f>
        <v>1015</v>
      </c>
      <c r="C52" s="18" t="n">
        <f aca="false">IFERROR(B52/B57,0)</f>
        <v>0.276182126012819</v>
      </c>
      <c r="D52" s="19"/>
    </row>
    <row r="53" customFormat="false" ht="18" hidden="false" customHeight="true" outlineLevel="0" collapsed="false">
      <c r="A53" s="5" t="s">
        <v>87</v>
      </c>
      <c r="B53" s="16" t="n">
        <f aca="false">B33</f>
        <v>361.111111111111</v>
      </c>
      <c r="C53" s="20" t="n">
        <f aca="false">IFERROR(B53/B57,0)</f>
        <v>0.0982585560527271</v>
      </c>
      <c r="D53" s="21"/>
    </row>
    <row r="54" customFormat="false" ht="18" hidden="false" customHeight="true" outlineLevel="0" collapsed="false">
      <c r="A54" s="9" t="s">
        <v>88</v>
      </c>
      <c r="B54" s="13" t="n">
        <f aca="false">B40</f>
        <v>215</v>
      </c>
      <c r="C54" s="18" t="n">
        <f aca="false">IFERROR(B54/B57,0)</f>
        <v>0.0585016326037006</v>
      </c>
      <c r="D54" s="19"/>
    </row>
    <row r="55" customFormat="false" ht="18" hidden="false" customHeight="true" outlineLevel="0" collapsed="false">
      <c r="A55" s="5" t="s">
        <v>89</v>
      </c>
      <c r="B55" s="16" t="n">
        <f aca="false">B46</f>
        <v>105</v>
      </c>
      <c r="C55" s="20" t="n">
        <f aca="false">IFERROR(B55/B57,0)</f>
        <v>0.0285705647599468</v>
      </c>
      <c r="D55" s="21"/>
    </row>
    <row r="56" customFormat="false" ht="15" hidden="false" customHeight="false" outlineLevel="0" collapsed="false">
      <c r="A56" s="22"/>
      <c r="B56" s="22"/>
      <c r="C56" s="22"/>
      <c r="D56" s="22"/>
    </row>
    <row r="57" customFormat="false" ht="24" hidden="false" customHeight="true" outlineLevel="0" collapsed="false">
      <c r="A57" s="23" t="s">
        <v>90</v>
      </c>
      <c r="B57" s="24" t="n">
        <f aca="false">SUM(B48:B55)</f>
        <v>3675.11111111111</v>
      </c>
      <c r="C57" s="25"/>
      <c r="D57" s="25"/>
    </row>
    <row r="58" customFormat="false" ht="19.5" hidden="false" customHeight="true" outlineLevel="0" collapsed="false">
      <c r="A58" s="26" t="s">
        <v>91</v>
      </c>
      <c r="B58" s="27" t="n">
        <f aca="false">B57/12</f>
        <v>306.259259259259</v>
      </c>
      <c r="C58" s="19"/>
      <c r="D58" s="11" t="s">
        <v>92</v>
      </c>
    </row>
    <row r="59" customFormat="false" ht="19.5" hidden="false" customHeight="true" outlineLevel="0" collapsed="false">
      <c r="A59" s="28" t="s">
        <v>93</v>
      </c>
      <c r="B59" s="29" t="n">
        <f aca="false">IFERROR(B57/B30,0)</f>
        <v>0.735022222222222</v>
      </c>
      <c r="C59" s="21"/>
      <c r="D59" s="8" t="s">
        <v>94</v>
      </c>
    </row>
  </sheetData>
  <mergeCells count="13">
    <mergeCell ref="A1:D1"/>
    <mergeCell ref="A2:D2"/>
    <mergeCell ref="A4:D4"/>
    <mergeCell ref="C5:C7"/>
    <mergeCell ref="A9:D9"/>
    <mergeCell ref="A14:D14"/>
    <mergeCell ref="A16:D16"/>
    <mergeCell ref="A20:D20"/>
    <mergeCell ref="A29:D29"/>
    <mergeCell ref="A34:D34"/>
    <mergeCell ref="A41:D41"/>
    <mergeCell ref="A47:D47"/>
    <mergeCell ref="A56:D5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22"/>
    <col collapsed="false" customWidth="true" hidden="false" outlineLevel="0" max="4" min="4" style="0" width="30"/>
  </cols>
  <sheetData>
    <row r="1" customFormat="false" ht="27.75" hidden="false" customHeight="true" outlineLevel="0" collapsed="false">
      <c r="A1" s="30" t="s">
        <v>95</v>
      </c>
      <c r="B1" s="30"/>
      <c r="C1" s="30"/>
      <c r="D1" s="30"/>
    </row>
    <row r="2" customFormat="false" ht="16.5" hidden="false" customHeight="true" outlineLevel="0" collapsed="false">
      <c r="A2" s="31" t="s">
        <v>96</v>
      </c>
      <c r="B2" s="31"/>
      <c r="C2" s="31"/>
      <c r="D2" s="31"/>
    </row>
    <row r="3" customFormat="false" ht="16.5" hidden="false" customHeight="true" outlineLevel="0" collapsed="false">
      <c r="A3" s="32" t="s">
        <v>97</v>
      </c>
      <c r="B3" s="32" t="s">
        <v>98</v>
      </c>
      <c r="C3" s="32" t="s">
        <v>99</v>
      </c>
      <c r="D3" s="32" t="s">
        <v>100</v>
      </c>
    </row>
    <row r="4" customFormat="false" ht="16.5" hidden="false" customHeight="true" outlineLevel="0" collapsed="false">
      <c r="A4" s="33" t="s">
        <v>101</v>
      </c>
      <c r="B4" s="34" t="s">
        <v>102</v>
      </c>
      <c r="C4" s="34" t="s">
        <v>103</v>
      </c>
      <c r="D4" s="34" t="s">
        <v>104</v>
      </c>
    </row>
    <row r="5" customFormat="false" ht="16.5" hidden="false" customHeight="true" outlineLevel="0" collapsed="false">
      <c r="A5" s="35" t="s">
        <v>105</v>
      </c>
      <c r="B5" s="36" t="s">
        <v>103</v>
      </c>
      <c r="C5" s="36" t="s">
        <v>106</v>
      </c>
      <c r="D5" s="36" t="s">
        <v>107</v>
      </c>
    </row>
    <row r="6" customFormat="false" ht="16.5" hidden="false" customHeight="true" outlineLevel="0" collapsed="false">
      <c r="A6" s="33" t="s">
        <v>108</v>
      </c>
      <c r="B6" s="34" t="s">
        <v>104</v>
      </c>
      <c r="C6" s="34" t="s">
        <v>109</v>
      </c>
      <c r="D6" s="34" t="s">
        <v>110</v>
      </c>
    </row>
    <row r="7" customFormat="false" ht="16.5" hidden="false" customHeight="true" outlineLevel="0" collapsed="false">
      <c r="A7" s="35" t="s">
        <v>111</v>
      </c>
      <c r="B7" s="36" t="s">
        <v>112</v>
      </c>
      <c r="C7" s="36" t="s">
        <v>113</v>
      </c>
      <c r="D7" s="36" t="s">
        <v>114</v>
      </c>
    </row>
    <row r="8" customFormat="false" ht="16.5" hidden="false" customHeight="true" outlineLevel="0" collapsed="false">
      <c r="A8" s="21"/>
      <c r="B8" s="21"/>
      <c r="C8" s="21"/>
      <c r="D8" s="21"/>
    </row>
    <row r="9" customFormat="false" ht="16.5" hidden="false" customHeight="true" outlineLevel="0" collapsed="false">
      <c r="A9" s="31" t="s">
        <v>115</v>
      </c>
      <c r="B9" s="31"/>
      <c r="C9" s="31"/>
      <c r="D9" s="31"/>
    </row>
    <row r="10" customFormat="false" ht="16.5" hidden="false" customHeight="true" outlineLevel="0" collapsed="false">
      <c r="A10" s="32" t="s">
        <v>116</v>
      </c>
      <c r="B10" s="32" t="s">
        <v>117</v>
      </c>
      <c r="C10" s="32" t="s">
        <v>118</v>
      </c>
      <c r="D10" s="32" t="s">
        <v>119</v>
      </c>
    </row>
    <row r="11" customFormat="false" ht="16.5" hidden="false" customHeight="true" outlineLevel="0" collapsed="false">
      <c r="A11" s="35" t="s">
        <v>120</v>
      </c>
      <c r="B11" s="36" t="s">
        <v>121</v>
      </c>
      <c r="C11" s="36" t="s">
        <v>122</v>
      </c>
      <c r="D11" s="36" t="s">
        <v>123</v>
      </c>
    </row>
    <row r="12" customFormat="false" ht="16.5" hidden="false" customHeight="true" outlineLevel="0" collapsed="false">
      <c r="A12" s="33" t="s">
        <v>124</v>
      </c>
      <c r="B12" s="34" t="s">
        <v>125</v>
      </c>
      <c r="C12" s="34" t="s">
        <v>126</v>
      </c>
      <c r="D12" s="34" t="s">
        <v>127</v>
      </c>
    </row>
    <row r="13" customFormat="false" ht="16.5" hidden="false" customHeight="true" outlineLevel="0" collapsed="false">
      <c r="A13" s="35" t="s">
        <v>128</v>
      </c>
      <c r="B13" s="36" t="s">
        <v>129</v>
      </c>
      <c r="C13" s="36" t="s">
        <v>130</v>
      </c>
      <c r="D13" s="36" t="s">
        <v>131</v>
      </c>
    </row>
    <row r="14" customFormat="false" ht="16.5" hidden="false" customHeight="true" outlineLevel="0" collapsed="false">
      <c r="A14" s="33" t="s">
        <v>132</v>
      </c>
      <c r="B14" s="34" t="s">
        <v>133</v>
      </c>
      <c r="C14" s="34" t="s">
        <v>129</v>
      </c>
      <c r="D14" s="34" t="s">
        <v>134</v>
      </c>
    </row>
    <row r="15" customFormat="false" ht="16.5" hidden="false" customHeight="true" outlineLevel="0" collapsed="false">
      <c r="A15" s="35" t="s">
        <v>135</v>
      </c>
      <c r="B15" s="36" t="s">
        <v>136</v>
      </c>
      <c r="C15" s="36" t="s">
        <v>137</v>
      </c>
      <c r="D15" s="36" t="s">
        <v>138</v>
      </c>
    </row>
    <row r="16" customFormat="false" ht="16.5" hidden="false" customHeight="true" outlineLevel="0" collapsed="false">
      <c r="A16" s="33" t="s">
        <v>139</v>
      </c>
      <c r="B16" s="34" t="s">
        <v>136</v>
      </c>
      <c r="C16" s="34" t="s">
        <v>140</v>
      </c>
      <c r="D16" s="34" t="s">
        <v>141</v>
      </c>
    </row>
    <row r="17" customFormat="false" ht="16.5" hidden="false" customHeight="true" outlineLevel="0" collapsed="false">
      <c r="A17" s="35" t="s">
        <v>142</v>
      </c>
      <c r="B17" s="36" t="s">
        <v>143</v>
      </c>
      <c r="C17" s="36" t="s">
        <v>144</v>
      </c>
      <c r="D17" s="36" t="s">
        <v>145</v>
      </c>
    </row>
    <row r="18" customFormat="false" ht="16.5" hidden="false" customHeight="true" outlineLevel="0" collapsed="false">
      <c r="A18" s="21"/>
      <c r="B18" s="21"/>
      <c r="C18" s="21"/>
      <c r="D18" s="21"/>
    </row>
    <row r="19" customFormat="false" ht="16.5" hidden="false" customHeight="true" outlineLevel="0" collapsed="false">
      <c r="A19" s="31" t="s">
        <v>146</v>
      </c>
      <c r="B19" s="31"/>
      <c r="C19" s="31"/>
      <c r="D19" s="31"/>
    </row>
    <row r="20" customFormat="false" ht="16.5" hidden="false" customHeight="true" outlineLevel="0" collapsed="false">
      <c r="A20" s="32" t="s">
        <v>147</v>
      </c>
      <c r="B20" s="32" t="s">
        <v>148</v>
      </c>
      <c r="C20" s="32" t="s">
        <v>149</v>
      </c>
      <c r="D20" s="32" t="s">
        <v>150</v>
      </c>
    </row>
    <row r="21" customFormat="false" ht="16.5" hidden="false" customHeight="true" outlineLevel="0" collapsed="false">
      <c r="A21" s="35" t="s">
        <v>151</v>
      </c>
      <c r="B21" s="36" t="s">
        <v>152</v>
      </c>
      <c r="C21" s="36" t="s">
        <v>153</v>
      </c>
      <c r="D21" s="36" t="s">
        <v>154</v>
      </c>
    </row>
    <row r="22" customFormat="false" ht="16.5" hidden="false" customHeight="true" outlineLevel="0" collapsed="false">
      <c r="A22" s="33" t="s">
        <v>155</v>
      </c>
      <c r="B22" s="34" t="s">
        <v>156</v>
      </c>
      <c r="C22" s="34" t="s">
        <v>157</v>
      </c>
      <c r="D22" s="34" t="s">
        <v>158</v>
      </c>
    </row>
    <row r="23" customFormat="false" ht="16.5" hidden="false" customHeight="true" outlineLevel="0" collapsed="false">
      <c r="A23" s="35" t="s">
        <v>159</v>
      </c>
      <c r="B23" s="36" t="s">
        <v>160</v>
      </c>
      <c r="C23" s="36" t="s">
        <v>161</v>
      </c>
      <c r="D23" s="36" t="s">
        <v>162</v>
      </c>
    </row>
    <row r="24" customFormat="false" ht="16.5" hidden="false" customHeight="true" outlineLevel="0" collapsed="false">
      <c r="A24" s="33" t="s">
        <v>163</v>
      </c>
      <c r="B24" s="34" t="s">
        <v>164</v>
      </c>
      <c r="C24" s="34" t="s">
        <v>165</v>
      </c>
      <c r="D24" s="34" t="s">
        <v>166</v>
      </c>
    </row>
    <row r="25" customFormat="false" ht="16.5" hidden="false" customHeight="true" outlineLevel="0" collapsed="false">
      <c r="A25" s="35" t="s">
        <v>167</v>
      </c>
      <c r="B25" s="36" t="s">
        <v>168</v>
      </c>
      <c r="C25" s="36" t="s">
        <v>169</v>
      </c>
      <c r="D25" s="36" t="s">
        <v>170</v>
      </c>
    </row>
    <row r="26" customFormat="false" ht="16.5" hidden="false" customHeight="true" outlineLevel="0" collapsed="false">
      <c r="A26" s="33" t="s">
        <v>171</v>
      </c>
      <c r="B26" s="34" t="s">
        <v>160</v>
      </c>
      <c r="C26" s="34" t="s">
        <v>161</v>
      </c>
      <c r="D26" s="34" t="s">
        <v>162</v>
      </c>
    </row>
    <row r="27" customFormat="false" ht="16.5" hidden="false" customHeight="true" outlineLevel="0" collapsed="false">
      <c r="A27" s="21"/>
      <c r="B27" s="21"/>
      <c r="C27" s="21"/>
      <c r="D27" s="21"/>
    </row>
    <row r="28" customFormat="false" ht="16.5" hidden="false" customHeight="true" outlineLevel="0" collapsed="false">
      <c r="A28" s="31" t="s">
        <v>172</v>
      </c>
      <c r="B28" s="31"/>
      <c r="C28" s="31"/>
      <c r="D28" s="31"/>
    </row>
    <row r="29" customFormat="false" ht="16.5" hidden="false" customHeight="true" outlineLevel="0" collapsed="false">
      <c r="A29" s="32" t="s">
        <v>147</v>
      </c>
      <c r="B29" s="32" t="s">
        <v>173</v>
      </c>
      <c r="C29" s="32" t="s">
        <v>174</v>
      </c>
      <c r="D29" s="32" t="s">
        <v>175</v>
      </c>
    </row>
    <row r="30" customFormat="false" ht="16.5" hidden="false" customHeight="true" outlineLevel="0" collapsed="false">
      <c r="A30" s="33" t="s">
        <v>176</v>
      </c>
      <c r="B30" s="34" t="s">
        <v>177</v>
      </c>
      <c r="C30" s="34" t="s">
        <v>178</v>
      </c>
      <c r="D30" s="34" t="s">
        <v>179</v>
      </c>
    </row>
    <row r="31" customFormat="false" ht="16.5" hidden="false" customHeight="true" outlineLevel="0" collapsed="false">
      <c r="A31" s="35" t="s">
        <v>180</v>
      </c>
      <c r="B31" s="36" t="s">
        <v>181</v>
      </c>
      <c r="C31" s="36" t="s">
        <v>182</v>
      </c>
      <c r="D31" s="36" t="s">
        <v>183</v>
      </c>
    </row>
    <row r="32" customFormat="false" ht="16.5" hidden="false" customHeight="true" outlineLevel="0" collapsed="false">
      <c r="A32" s="33" t="s">
        <v>184</v>
      </c>
      <c r="B32" s="34" t="s">
        <v>185</v>
      </c>
      <c r="C32" s="34" t="s">
        <v>186</v>
      </c>
      <c r="D32" s="34" t="s">
        <v>187</v>
      </c>
    </row>
    <row r="33" customFormat="false" ht="16.5" hidden="false" customHeight="true" outlineLevel="0" collapsed="false">
      <c r="A33" s="35" t="s">
        <v>188</v>
      </c>
      <c r="B33" s="36" t="s">
        <v>189</v>
      </c>
      <c r="C33" s="36" t="s">
        <v>182</v>
      </c>
      <c r="D33" s="36" t="s">
        <v>190</v>
      </c>
    </row>
    <row r="34" customFormat="false" ht="16.5" hidden="false" customHeight="true" outlineLevel="0" collapsed="false">
      <c r="A34" s="33" t="s">
        <v>191</v>
      </c>
      <c r="B34" s="34" t="s">
        <v>177</v>
      </c>
      <c r="C34" s="34" t="s">
        <v>192</v>
      </c>
      <c r="D34" s="34" t="s">
        <v>193</v>
      </c>
    </row>
    <row r="35" customFormat="false" ht="16.5" hidden="false" customHeight="true" outlineLevel="0" collapsed="false">
      <c r="A35" s="21"/>
      <c r="B35" s="21"/>
      <c r="C35" s="21"/>
      <c r="D35" s="21"/>
    </row>
    <row r="36" customFormat="false" ht="16.5" hidden="false" customHeight="true" outlineLevel="0" collapsed="false">
      <c r="A36" s="33" t="s">
        <v>194</v>
      </c>
      <c r="B36" s="34"/>
      <c r="C36" s="34"/>
      <c r="D36" s="34"/>
    </row>
    <row r="37" customFormat="false" ht="16.5" hidden="false" customHeight="true" outlineLevel="0" collapsed="false">
      <c r="A37" s="32" t="s">
        <v>195</v>
      </c>
      <c r="B37" s="32" t="s">
        <v>196</v>
      </c>
      <c r="C37" s="32"/>
      <c r="D37" s="32" t="s">
        <v>175</v>
      </c>
    </row>
    <row r="38" customFormat="false" ht="16.5" hidden="false" customHeight="true" outlineLevel="0" collapsed="false">
      <c r="A38" s="33" t="s">
        <v>197</v>
      </c>
      <c r="B38" s="34" t="s">
        <v>198</v>
      </c>
      <c r="C38" s="34"/>
      <c r="D38" s="34" t="s">
        <v>199</v>
      </c>
    </row>
    <row r="39" customFormat="false" ht="16.5" hidden="false" customHeight="true" outlineLevel="0" collapsed="false">
      <c r="A39" s="35" t="s">
        <v>200</v>
      </c>
      <c r="B39" s="36" t="s">
        <v>133</v>
      </c>
      <c r="C39" s="36"/>
      <c r="D39" s="36"/>
    </row>
    <row r="40" customFormat="false" ht="16.5" hidden="false" customHeight="true" outlineLevel="0" collapsed="false">
      <c r="A40" s="33" t="s">
        <v>201</v>
      </c>
      <c r="B40" s="34" t="s">
        <v>202</v>
      </c>
      <c r="C40" s="34"/>
      <c r="D40" s="34"/>
    </row>
    <row r="41" customFormat="false" ht="16.5" hidden="false" customHeight="true" outlineLevel="0" collapsed="false">
      <c r="A41" s="35" t="s">
        <v>203</v>
      </c>
      <c r="B41" s="36" t="s">
        <v>204</v>
      </c>
      <c r="C41" s="36"/>
      <c r="D41" s="36"/>
    </row>
    <row r="42" customFormat="false" ht="16.5" hidden="false" customHeight="true" outlineLevel="0" collapsed="false">
      <c r="A42" s="33" t="s">
        <v>205</v>
      </c>
      <c r="B42" s="34" t="s">
        <v>206</v>
      </c>
      <c r="C42" s="34"/>
      <c r="D42" s="34" t="s">
        <v>207</v>
      </c>
    </row>
    <row r="43" customFormat="false" ht="16.5" hidden="false" customHeight="true" outlineLevel="0" collapsed="false">
      <c r="A43" s="35" t="s">
        <v>208</v>
      </c>
      <c r="B43" s="36" t="s">
        <v>209</v>
      </c>
      <c r="C43" s="36"/>
      <c r="D43" s="36" t="s">
        <v>210</v>
      </c>
    </row>
  </sheetData>
  <mergeCells count="5">
    <mergeCell ref="A1:D1"/>
    <mergeCell ref="A2:D2"/>
    <mergeCell ref="A9:D9"/>
    <mergeCell ref="A19:D19"/>
    <mergeCell ref="A28:D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2026-04-28T17:17:47Z</dcterms:created>
  <dc:creator>openpyxl</dc:creator>
  <dc:description/>
  <dc:language>en-US</dc:language>
  <cp:lastModifiedBy/>
  <dcterms:modified xsi:type="dcterms:W3CDTF">2026-04-28T17:17:47Z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